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INVESTOR RELATIONS\Deliverable_Earnings Materials_PR Script\2018\Q418\Press Release\"/>
    </mc:Choice>
  </mc:AlternateContent>
  <bookViews>
    <workbookView xWindow="0" yWindow="0" windowWidth="25200" windowHeight="11760"/>
  </bookViews>
  <sheets>
    <sheet name="Qtr vs Prior Year" sheetId="1" r:id="rId1"/>
    <sheet name="YTD vs Prior Year" sheetId="2" r:id="rId2"/>
  </sheets>
  <externalReferences>
    <externalReference r:id="rId3"/>
  </externalReferences>
  <definedNames>
    <definedName name="EPMWorkbookOptions_1">"4UoAAB+LCAAAAAAABADtXG1vqkgU/n6T+x+M3xEQ8KWh3niRXs0quIDtNk1DQMaWXAV3wNr++x1eVCjUYsvuAtU0Kcycc2aehzPnDMMA++N5taw9AeiYtnVZJxtEvQasuW2Y1sNlfeMuMLJV/9H7/o29seFv3bZ/i2sXiTo1pGc5F8+OeVl/dN31BY5vt9vGlmrY8AFvEgSJ/zUZy/NHsNIw03JczZqD+l7LeF+rjlqt1VjOtiww99pUbG4D"</definedName>
    <definedName name="EPMWorkbookOptions_2" hidden="1">"IbDcaxNs/cpY9UBztbAUlQvaCgSt7VtywWq9gabf1MwBcArBAiB7c9BAHar31KvpRP055YQbklDvQiVHW5NMq7F5bqxe5qhtANe2if5ZAD68NOb26sITwfX1HL9X7zhhqnKiICu8rDS9c8SUvTQNzesgOl9oSwfcs7jXu0Nf++v10pxrEV4z93lnI24lUhxS0Yv15FUHAiIT3GaoQpUTsNIBnFnm3xvgW73rc5w4E5T7xt20L/GCMiTRIUmg"</definedName>
    <definedName name="EPMWorkbookOptions_3" hidden="1">"H0KeEE8YHJoAanD++HIQqiE3u7DM5WXdhRvkRXhSa2CugOU5cXYtFs8R82wwUhSpPxrHYQflotIfVxc711f4X6J0i+B6iDllVmm04mTaF27jl5lT0civMmZB/iWJs2kc9c++zFcX9NVYvInj5YVBdeGOBIWXOPGAmPb8GuUzP3qpu+rK4pemCjeTEHIuDGQzucJXe8L35ZnEywHUW6U0UI/URCqGpmEAa9+wc4StvdC16Zi6uTTdl0wQeuE0"</definedName>
    <definedName name="EPMWorkbookOptions_4" hidden="1">"h8XTKlOo83rU8+CyeHhyBPP7vcoHw37aUmoYuxlIuUEEE4uSYwgnCqVG4WX+UgMIk3WpMUTycalx7DLt/wMiJnw0K0bBHlYZEplTfrQPjXL20oZhX1Mqjqn66FM0U1jxFTnbcsGze6U92dB0Ub/8pZRAOVGXQf/KhI4b6UB6/StD+16+TVBWqTe8RVX/4G8HKJ2pajaHidoJWMfIFkOQVIeMGEi7Hr6uCA0AewSLBwep1p31UnuZQnsNIPIu"</definedName>
    <definedName name="EPMWorkbookOptions_5" hidden="1">"DXT1bpfuYoauUxjNkB1MX7Q1TGsZlN6lmGZzYXgtx7VSDI81x5XBEsxdYARTzzSW3pnahiLJCW6EyGCO660/Yf5flqluaPdDE963L2823WPz/FwpaSI3wcgmRpBnSg6UMNWghMWzDLBIjPjXYtpJN0pp8Ywg6A5BZA9n5AnhjGRazALoC4xpGTRGNxddrMMAgBEaaNKG3qbbOlWAcPa5NfXQbCH9NDdGmuiw00W/sjNSoJF74vJAyuClKIah"</definedName>
    <definedName name="EPMWorkbookOptions_6" hidden="1">"aTr74G1WcPDm8nAoNF9Il82bGVEZ8tKZlFePH8ajyUjoKyNRkM/cxLkRRKFK9BQnBZy2tJqSAFptkuh02tkTAFW9BPDRJ+ShwbOLHoNz2sJ5+v1Fq0VRJ9xg0BV00U9tawjNFtJRc2OECm+5qDMjkS0CEnISXuLOnES8ZMgjToaZ9sYUmZMihfiTnivmsijOVDHIf2ofV2i3kL6aMyVfPPOlcvLlI30qKxWJ9fmPH15WZf7XBJX4W+LLTlBx"</definedName>
    <definedName name="EPMWorkbookOptions_7" hidden="1">"kmH27Sm55MFW9fLgh7f2hhYL6aD5kXGlcuNMO32/Bh3BBmi/vOScFCeGnbRDLZcw1q5eGMtvy37YRCGdNnd2zrwkeRmp3hOUslNSnPh28u7VXGJcp3ox7qOv5YQGz256DE5PGU34/9A/u9XzT4/B+HSxSZB0o/z7B3Mm5Etvc0nlhGqQzTMh8VFzJiTuIZUYNcVJd6e9i5NLyiNPebeiJDnvQy8Ph9YK6aH5EPHnmYiAiCkvjcTBqPRPinIM"</definedName>
    <definedName name="EPMWorkbookOptions_8" hidden="1">"XBmEYr1JF2LxtI/8xEp34sha8stI0cLk15RYCSwgcB5FS1wDa/eCXbzQl+OWQIOeUdGStSewk3xd7MvuPhuFopXr07iTTlbE5bdGeNXYkXOtQVPTl2AC4MPBQqL8+7eD2fAzVb1/AAAZl8rhSgAA"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40357.4884027778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SAPBEXhrIndnt">"Wide"</definedName>
    <definedName name="SAPsysID">"708C5W7SBKP804JT78WJ0JNKI"</definedName>
    <definedName name="SAPwbID">"ARS"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F37" i="2"/>
  <c r="D37" i="2"/>
  <c r="B37" i="2"/>
  <c r="D32" i="2"/>
  <c r="B32" i="2"/>
  <c r="H31" i="2"/>
  <c r="H40" i="2" s="1"/>
  <c r="F31" i="2"/>
  <c r="F40" i="2" s="1"/>
  <c r="D31" i="2"/>
  <c r="D40" i="2" s="1"/>
  <c r="B31" i="2"/>
  <c r="B40" i="2" s="1"/>
  <c r="D27" i="2"/>
  <c r="B27" i="2"/>
  <c r="D26" i="2"/>
  <c r="B26" i="2"/>
  <c r="D25" i="2"/>
  <c r="B25" i="2"/>
  <c r="D24" i="2"/>
  <c r="B24" i="2"/>
  <c r="H20" i="2"/>
  <c r="F20" i="2"/>
  <c r="D15" i="2"/>
  <c r="B15" i="2"/>
  <c r="D14" i="2"/>
  <c r="B14" i="2"/>
  <c r="B16" i="2" s="1"/>
  <c r="B19" i="2" s="1"/>
  <c r="D11" i="2"/>
  <c r="B11" i="2"/>
  <c r="H8" i="2"/>
  <c r="H16" i="2" s="1"/>
  <c r="H19" i="2" s="1"/>
  <c r="F8" i="2"/>
  <c r="F16" i="2" s="1"/>
  <c r="F19" i="2" s="1"/>
  <c r="D8" i="2"/>
  <c r="D16" i="2" s="1"/>
  <c r="D19" i="2" s="1"/>
  <c r="B8" i="2"/>
  <c r="D7" i="2"/>
  <c r="D20" i="2" s="1"/>
  <c r="B7" i="2"/>
  <c r="B20" i="2" s="1"/>
  <c r="D6" i="2"/>
  <c r="B6" i="2"/>
  <c r="F3" i="2"/>
  <c r="B3" i="2"/>
  <c r="B2" i="2"/>
  <c r="F30" i="2" l="1"/>
  <c r="F21" i="2"/>
  <c r="B30" i="2"/>
  <c r="B39" i="2" s="1"/>
  <c r="B41" i="2" s="1"/>
  <c r="B21" i="2"/>
  <c r="H30" i="2"/>
  <c r="H21" i="2"/>
  <c r="D30" i="2"/>
  <c r="D39" i="2" s="1"/>
  <c r="D41" i="2" s="1"/>
  <c r="D21" i="2"/>
  <c r="H39" i="2" l="1"/>
  <c r="H41" i="2" s="1"/>
  <c r="H32" i="2"/>
  <c r="F39" i="2"/>
  <c r="F41" i="2" s="1"/>
  <c r="F32" i="2"/>
</calcChain>
</file>

<file path=xl/sharedStrings.xml><?xml version="1.0" encoding="utf-8"?>
<sst xmlns="http://schemas.openxmlformats.org/spreadsheetml/2006/main" count="82" uniqueCount="46">
  <si>
    <t>Quarter Ended</t>
  </si>
  <si>
    <t>December 31, 2018</t>
  </si>
  <si>
    <t>December 31, 2017</t>
  </si>
  <si>
    <t>Dollars          in millions</t>
  </si>
  <si>
    <t>Diluted EPS</t>
  </si>
  <si>
    <t>Consolidated income available to common shareholders and diluted EPS</t>
  </si>
  <si>
    <t>Midstream Investments</t>
  </si>
  <si>
    <r>
      <t xml:space="preserve">Utility Operations </t>
    </r>
    <r>
      <rPr>
        <vertAlign val="superscript"/>
        <sz val="11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</t>
    </r>
  </si>
  <si>
    <r>
      <t>Timing effects impacting CES</t>
    </r>
    <r>
      <rPr>
        <vertAlign val="superscript"/>
        <sz val="12"/>
        <rFont val="Calibri"/>
        <family val="2"/>
        <scheme val="minor"/>
      </rPr>
      <t>(2)</t>
    </r>
    <r>
      <rPr>
        <b/>
        <sz val="12"/>
        <rFont val="Calibri"/>
        <family val="2"/>
        <scheme val="minor"/>
      </rPr>
      <t>:</t>
    </r>
  </si>
  <si>
    <r>
      <t>Mark-to-market (gains) losses (net of taxes of $9 and $20)</t>
    </r>
    <r>
      <rPr>
        <vertAlign val="superscript"/>
        <sz val="11"/>
        <rFont val="Calibri"/>
        <family val="2"/>
        <scheme val="minor"/>
      </rPr>
      <t>(3)</t>
    </r>
  </si>
  <si>
    <t>ZENS-related mark-to-market (gains) losses:</t>
  </si>
  <si>
    <r>
      <t xml:space="preserve">Marketable securities (net of taxes of $19 and $33) </t>
    </r>
    <r>
      <rPr>
        <vertAlign val="superscript"/>
        <sz val="11"/>
        <rFont val="Calibri"/>
        <family val="2"/>
        <scheme val="minor"/>
      </rPr>
      <t>(3)(4)</t>
    </r>
  </si>
  <si>
    <r>
      <t xml:space="preserve">Indexed debt securities (net of taxes of $18 and $38) </t>
    </r>
    <r>
      <rPr>
        <vertAlign val="superscript"/>
        <sz val="11"/>
        <rFont val="Calibri"/>
        <family val="2"/>
        <scheme val="minor"/>
      </rPr>
      <t>(3)</t>
    </r>
  </si>
  <si>
    <t>Utility operations earnings on an adjusted guidance basis</t>
  </si>
  <si>
    <t>Adjusted income and adjusted diluted EPS used in providing earnings guidance:</t>
  </si>
  <si>
    <t>Utility Operations on a guidance basis</t>
  </si>
  <si>
    <t>Consolidated on a guidance basis</t>
  </si>
  <si>
    <t>Impacts associated with the Vectren merger:</t>
  </si>
  <si>
    <r>
      <t xml:space="preserve">Merger impacts other than the increase in share count (net of taxes of $2) </t>
    </r>
    <r>
      <rPr>
        <vertAlign val="superscript"/>
        <sz val="11"/>
        <rFont val="Calibri"/>
        <family val="2"/>
        <scheme val="minor"/>
      </rPr>
      <t>(3)</t>
    </r>
  </si>
  <si>
    <t>Impact of increased share count on Utility EPS</t>
  </si>
  <si>
    <t>Impact of increased share count on Midstream EPS</t>
  </si>
  <si>
    <t>Total merger impacts</t>
  </si>
  <si>
    <t>Adjusted net income and adjusted diluted EPS used in providing earnings guidance:</t>
  </si>
  <si>
    <t>Utility Operations on a guidance basis, excluding impacts associated with the Vectren merger</t>
  </si>
  <si>
    <t>Midstream Investments excluding impacts associated with the Vectren merger</t>
  </si>
  <si>
    <t>Consolidated on a guidance basis, excluding impacts associated with the Vectren merger</t>
  </si>
  <si>
    <r>
      <t>Gain from tax reform</t>
    </r>
    <r>
      <rPr>
        <b/>
        <vertAlign val="superscript"/>
        <sz val="12"/>
        <rFont val="Calibri"/>
        <family val="2"/>
        <scheme val="minor"/>
      </rPr>
      <t>(5)</t>
    </r>
  </si>
  <si>
    <t>Utility</t>
  </si>
  <si>
    <t>Midstream</t>
  </si>
  <si>
    <t>Total gain from tax reform</t>
  </si>
  <si>
    <t>Utility Operations on a guidance basis, excluding impacts associated with the Vectren merger and gain from tax reform</t>
  </si>
  <si>
    <t>Midstream Investments excluding impacts associated with the Vectren merger and gain from tax reform</t>
  </si>
  <si>
    <t>Consolidated on a guidance basis, excluding impacts associated with the Vectren merger and gain from tax reform</t>
  </si>
  <si>
    <r>
      <rPr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 xml:space="preserve">  CenterPoint earnings excluding Midstream Investments</t>
    </r>
  </si>
  <si>
    <r>
      <rPr>
        <vertAlign val="superscript"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 Energy Services segment</t>
    </r>
  </si>
  <si>
    <r>
      <rPr>
        <vertAlign val="superscript"/>
        <sz val="10"/>
        <rFont val="Calibri"/>
        <family val="2"/>
        <scheme val="minor"/>
      </rPr>
      <t>(3)</t>
    </r>
    <r>
      <rPr>
        <sz val="10"/>
        <rFont val="Calibri"/>
        <family val="2"/>
        <scheme val="minor"/>
      </rPr>
      <t xml:space="preserve">  Taxes are computed based on the impact removing such item would have on tax expense</t>
    </r>
  </si>
  <si>
    <r>
      <rPr>
        <vertAlign val="superscript"/>
        <sz val="10"/>
        <rFont val="Calibri"/>
        <family val="2"/>
        <scheme val="minor"/>
      </rPr>
      <t>(4)</t>
    </r>
    <r>
      <rPr>
        <sz val="10"/>
        <rFont val="Calibri"/>
        <family val="2"/>
        <scheme val="minor"/>
      </rPr>
      <t xml:space="preserve">  As of June 14, 2018, comprised of AT&amp;T Inc. and Charter Communications, Inc. Prior to June 14, 2018, comprised of Time Warner Inc. and Charter Communications, Inc.  </t>
    </r>
  </si>
  <si>
    <t xml:space="preserve">     Results prior to January 31, 2018 also included Time Inc.</t>
  </si>
  <si>
    <r>
      <rPr>
        <vertAlign val="superscript"/>
        <sz val="10"/>
        <rFont val="Calibri"/>
        <family val="2"/>
        <scheme val="minor"/>
      </rPr>
      <t xml:space="preserve">(5) </t>
    </r>
    <r>
      <rPr>
        <sz val="10"/>
        <rFont val="Calibri"/>
        <family val="2"/>
        <scheme val="minor"/>
      </rPr>
      <t xml:space="preserve"> Tax reform legislation informally called the Tax Cuts and Jobs Act of 2017</t>
    </r>
  </si>
  <si>
    <r>
      <t>Mark-to-market (gains) losses (net of taxes of $26 and $29)</t>
    </r>
    <r>
      <rPr>
        <vertAlign val="superscript"/>
        <sz val="11"/>
        <rFont val="Calibri"/>
        <family val="2"/>
        <scheme val="minor"/>
      </rPr>
      <t>(3)</t>
    </r>
  </si>
  <si>
    <r>
      <t xml:space="preserve">Marketable securities (net of taxes of $5 and $3) </t>
    </r>
    <r>
      <rPr>
        <vertAlign val="superscript"/>
        <sz val="11"/>
        <rFont val="Calibri"/>
        <family val="2"/>
        <scheme val="minor"/>
      </rPr>
      <t>(3)(4)</t>
    </r>
  </si>
  <si>
    <r>
      <t xml:space="preserve">Indexed debt securities (net of taxes of $49 and $17) </t>
    </r>
    <r>
      <rPr>
        <vertAlign val="superscript"/>
        <sz val="11"/>
        <rFont val="Calibri"/>
        <family val="2"/>
        <scheme val="minor"/>
      </rPr>
      <t>(3)(5)</t>
    </r>
  </si>
  <si>
    <r>
      <t xml:space="preserve">Merger impacts other than the increase in share count (net of taxes of $12) </t>
    </r>
    <r>
      <rPr>
        <vertAlign val="superscript"/>
        <sz val="11"/>
        <rFont val="Calibri"/>
        <family val="2"/>
        <scheme val="minor"/>
      </rPr>
      <t>(3)</t>
    </r>
  </si>
  <si>
    <r>
      <t>Gain from tax reform</t>
    </r>
    <r>
      <rPr>
        <b/>
        <vertAlign val="superscript"/>
        <sz val="12"/>
        <rFont val="Calibri"/>
        <family val="2"/>
        <scheme val="minor"/>
      </rPr>
      <t>(6)</t>
    </r>
  </si>
  <si>
    <r>
      <rPr>
        <vertAlign val="superscript"/>
        <sz val="10"/>
        <rFont val="Calibri"/>
        <family val="2"/>
        <scheme val="minor"/>
      </rPr>
      <t xml:space="preserve">(5) </t>
    </r>
    <r>
      <rPr>
        <sz val="10"/>
        <rFont val="Calibri"/>
        <family val="2"/>
        <scheme val="minor"/>
      </rPr>
      <t xml:space="preserve"> 2018 includes amounts associated with the acquisition of Time Warner Inc. by AT&amp;T Inc. as well as the Meredith tender offer for Time Inc. common stock</t>
    </r>
  </si>
  <si>
    <r>
      <rPr>
        <vertAlign val="superscript"/>
        <sz val="10"/>
        <rFont val="Calibri"/>
        <family val="2"/>
        <scheme val="minor"/>
      </rPr>
      <t xml:space="preserve">(6) </t>
    </r>
    <r>
      <rPr>
        <sz val="10"/>
        <rFont val="Calibri"/>
        <family val="2"/>
        <scheme val="minor"/>
      </rPr>
      <t xml:space="preserve"> Tax reform legislation informally called the Tax Cuts and Jobs Act of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</si>
</sst>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[$$-409]* #,##0.00_);_([$$-409]* \(#,##0.00\);_([$$-409]* &quot;-&quot;??_);_(@_)"/>
    <numFmt numFmtId="167" formatCode="_(&quot;$&quot;* #,##0.0_);_(&quot;$&quot;* \(#,##0.0\);_(&quot;$&quot;* &quot;-&quot;??_);_(@_)"/>
    <numFmt numFmtId="168" formatCode="_([$$-409]* #,##0_);_([$$-409]* \(#,##0\);_([$$-409]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Continuous"/>
    </xf>
    <xf numFmtId="164" fontId="2" fillId="0" borderId="0" xfId="0" applyNumberFormat="1" applyFont="1" applyBorder="1" applyAlignment="1"/>
    <xf numFmtId="164" fontId="2" fillId="0" borderId="1" xfId="0" quotePrefix="1" applyNumberFormat="1" applyFont="1" applyBorder="1" applyAlignment="1">
      <alignment horizontal="center"/>
    </xf>
    <xf numFmtId="164" fontId="1" fillId="0" borderId="1" xfId="0" quotePrefix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0" borderId="0" xfId="0" applyFont="1"/>
    <xf numFmtId="0" fontId="3" fillId="0" borderId="0" xfId="0" applyNumberFormat="1" applyFont="1" applyFill="1"/>
    <xf numFmtId="165" fontId="2" fillId="0" borderId="0" xfId="0" applyNumberFormat="1" applyFont="1" applyFill="1"/>
    <xf numFmtId="164" fontId="2" fillId="0" borderId="0" xfId="0" applyNumberFormat="1" applyFont="1" applyFill="1"/>
    <xf numFmtId="166" fontId="2" fillId="0" borderId="0" xfId="0" applyNumberFormat="1" applyFont="1" applyFill="1"/>
    <xf numFmtId="164" fontId="4" fillId="0" borderId="0" xfId="0" applyNumberFormat="1" applyFont="1" applyFill="1"/>
    <xf numFmtId="0" fontId="5" fillId="0" borderId="0" xfId="0" applyNumberFormat="1" applyFont="1" applyAlignment="1">
      <alignment horizontal="left" wrapText="1" indent="1"/>
    </xf>
    <xf numFmtId="43" fontId="2" fillId="0" borderId="0" xfId="0" applyNumberFormat="1" applyFont="1" applyFill="1"/>
    <xf numFmtId="164" fontId="2" fillId="0" borderId="3" xfId="0" applyNumberFormat="1" applyFont="1" applyFill="1" applyBorder="1"/>
    <xf numFmtId="43" fontId="2" fillId="0" borderId="3" xfId="0" applyNumberFormat="1" applyFont="1" applyFill="1" applyBorder="1"/>
    <xf numFmtId="164" fontId="1" fillId="0" borderId="0" xfId="0" applyNumberFormat="1" applyFont="1" applyFill="1"/>
    <xf numFmtId="0" fontId="2" fillId="0" borderId="0" xfId="0" applyNumberFormat="1" applyFont="1" applyAlignment="1">
      <alignment horizontal="left" wrapText="1" indent="1"/>
    </xf>
    <xf numFmtId="167" fontId="2" fillId="0" borderId="0" xfId="0" applyNumberFormat="1" applyFont="1" applyFill="1"/>
    <xf numFmtId="0" fontId="3" fillId="0" borderId="0" xfId="0" applyNumberFormat="1" applyFont="1"/>
    <xf numFmtId="165" fontId="2" fillId="0" borderId="0" xfId="0" applyNumberFormat="1" applyFont="1" applyFill="1" applyBorder="1"/>
    <xf numFmtId="167" fontId="2" fillId="0" borderId="0" xfId="0" applyNumberFormat="1" applyFont="1" applyFill="1" applyBorder="1"/>
    <xf numFmtId="0" fontId="3" fillId="0" borderId="0" xfId="0" applyNumberFormat="1" applyFont="1" applyAlignment="1">
      <alignment wrapText="1"/>
    </xf>
    <xf numFmtId="165" fontId="2" fillId="0" borderId="3" xfId="0" applyNumberFormat="1" applyFont="1" applyFill="1" applyBorder="1"/>
    <xf numFmtId="166" fontId="2" fillId="0" borderId="3" xfId="0" applyNumberFormat="1" applyFont="1" applyFill="1" applyBorder="1"/>
    <xf numFmtId="0" fontId="2" fillId="0" borderId="0" xfId="0" applyFont="1" applyFill="1"/>
    <xf numFmtId="168" fontId="2" fillId="0" borderId="0" xfId="0" applyNumberFormat="1" applyFont="1" applyFill="1"/>
    <xf numFmtId="168" fontId="2" fillId="0" borderId="4" xfId="0" applyNumberFormat="1" applyFont="1" applyFill="1" applyBorder="1"/>
    <xf numFmtId="166" fontId="2" fillId="0" borderId="4" xfId="0" applyNumberFormat="1" applyFont="1" applyFill="1" applyBorder="1"/>
    <xf numFmtId="164" fontId="2" fillId="0" borderId="1" xfId="0" applyNumberFormat="1" applyFont="1" applyFill="1" applyBorder="1"/>
    <xf numFmtId="43" fontId="2" fillId="0" borderId="1" xfId="0" applyNumberFormat="1" applyFont="1" applyFill="1" applyBorder="1"/>
    <xf numFmtId="0" fontId="3" fillId="0" borderId="0" xfId="0" applyNumberFormat="1" applyFont="1" applyAlignment="1"/>
    <xf numFmtId="43" fontId="2" fillId="0" borderId="0" xfId="0" applyNumberFormat="1" applyFont="1"/>
    <xf numFmtId="168" fontId="2" fillId="0" borderId="0" xfId="0" applyNumberFormat="1" applyFont="1" applyFill="1" applyBorder="1"/>
    <xf numFmtId="166" fontId="2" fillId="0" borderId="0" xfId="0" applyNumberFormat="1" applyFont="1" applyFill="1" applyBorder="1"/>
    <xf numFmtId="41" fontId="2" fillId="0" borderId="0" xfId="0" applyNumberFormat="1" applyFont="1" applyFill="1"/>
    <xf numFmtId="0" fontId="9" fillId="0" borderId="0" xfId="0" applyNumberFormat="1" applyFont="1" applyAlignment="1">
      <alignment wrapText="1"/>
    </xf>
    <xf numFmtId="165" fontId="2" fillId="0" borderId="4" xfId="0" applyNumberFormat="1" applyFont="1" applyBorder="1"/>
    <xf numFmtId="44" fontId="2" fillId="0" borderId="4" xfId="0" applyNumberFormat="1" applyFont="1" applyBorder="1"/>
    <xf numFmtId="165" fontId="1" fillId="0" borderId="4" xfId="0" applyNumberFormat="1" applyFont="1" applyBorder="1"/>
    <xf numFmtId="44" fontId="1" fillId="0" borderId="4" xfId="0" applyNumberFormat="1" applyFont="1" applyBorder="1"/>
    <xf numFmtId="0" fontId="9" fillId="0" borderId="0" xfId="0" applyNumberFormat="1" applyFont="1"/>
    <xf numFmtId="165" fontId="1" fillId="0" borderId="0" xfId="0" applyNumberFormat="1" applyFont="1" applyBorder="1"/>
    <xf numFmtId="44" fontId="1" fillId="0" borderId="0" xfId="0" applyNumberFormat="1" applyFont="1" applyBorder="1"/>
    <xf numFmtId="0" fontId="10" fillId="0" borderId="0" xfId="0" applyNumberFormat="1" applyFont="1"/>
    <xf numFmtId="0" fontId="10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Q4%202018%20-%20Income%20Reconciliation%20for%20Investor%20Relations%20v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aper"/>
      <sheetName val="Slides &gt;&gt;"/>
      <sheetName val="Prior Year Qtr and YTD"/>
      <sheetName val="Current Year Qtr and YTD"/>
      <sheetName val="Press Release &gt;&gt;"/>
      <sheetName val="Qtr vs Prior Year"/>
      <sheetName val="Curr &amp; PY"/>
      <sheetName val="Supplemental (Yr over Yr)"/>
      <sheetName val="Press Release (New Method)"/>
      <sheetName val="YTD vs Prior Year"/>
      <sheetName val="Q4 2"/>
      <sheetName val="YTD"/>
      <sheetName val="Midstream"/>
      <sheetName val="CES Income Stmnt "/>
      <sheetName val="Other - Tax Rates"/>
      <sheetName val="Q4 2018"/>
      <sheetName val="2018 YTD"/>
      <sheetName val="YTD Vectren Costs"/>
      <sheetName val="Vectren Costs"/>
      <sheetName val="Vectren Costs 2"/>
    </sheetNames>
    <sheetDataSet>
      <sheetData sheetId="0">
        <row r="1">
          <cell r="R1">
            <v>4</v>
          </cell>
        </row>
        <row r="62">
          <cell r="H62" t="str">
            <v>Twelve Months Ended</v>
          </cell>
        </row>
        <row r="63">
          <cell r="C63" t="str">
            <v>December 31, 2018</v>
          </cell>
        </row>
        <row r="67">
          <cell r="H67">
            <v>333</v>
          </cell>
          <cell r="J67">
            <v>0.74</v>
          </cell>
        </row>
        <row r="68">
          <cell r="H68">
            <v>-223</v>
          </cell>
          <cell r="J68">
            <v>-0.49</v>
          </cell>
        </row>
        <row r="69">
          <cell r="H69">
            <v>110</v>
          </cell>
          <cell r="J69">
            <v>0.25</v>
          </cell>
        </row>
        <row r="72">
          <cell r="H72">
            <v>84</v>
          </cell>
          <cell r="J72">
            <v>0.18</v>
          </cell>
        </row>
        <row r="75">
          <cell r="H75">
            <v>17</v>
          </cell>
          <cell r="J75">
            <v>0.04</v>
          </cell>
        </row>
        <row r="76">
          <cell r="H76">
            <v>183</v>
          </cell>
          <cell r="J76">
            <v>0.39999999999999997</v>
          </cell>
        </row>
        <row r="79">
          <cell r="H79">
            <v>81</v>
          </cell>
          <cell r="J79">
            <v>0.18</v>
          </cell>
        </row>
        <row r="80">
          <cell r="H80">
            <v>0</v>
          </cell>
          <cell r="J80">
            <v>0.04</v>
          </cell>
        </row>
        <row r="81">
          <cell r="H81">
            <v>0</v>
          </cell>
          <cell r="J81">
            <v>0.02</v>
          </cell>
        </row>
        <row r="82">
          <cell r="H82">
            <v>81</v>
          </cell>
          <cell r="J82">
            <v>0.24</v>
          </cell>
        </row>
        <row r="87">
          <cell r="H87">
            <v>223</v>
          </cell>
          <cell r="J87">
            <v>0.51</v>
          </cell>
        </row>
        <row r="88">
          <cell r="H88">
            <v>698</v>
          </cell>
          <cell r="J88">
            <v>1.6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8"/>
  <sheetViews>
    <sheetView showGridLines="0" tabSelected="1" zoomScaleNormal="100" workbookViewId="0">
      <selection activeCell="E20" sqref="E20"/>
    </sheetView>
  </sheetViews>
  <sheetFormatPr defaultColWidth="9.140625" defaultRowHeight="15.75" outlineLevelRow="1" x14ac:dyDescent="0.25"/>
  <cols>
    <col min="1" max="1" width="96.5703125" style="3" customWidth="1"/>
    <col min="2" max="2" width="13.28515625" style="3" customWidth="1"/>
    <col min="3" max="3" width="2.140625" style="3" customWidth="1"/>
    <col min="4" max="4" width="13.28515625" style="3" customWidth="1"/>
    <col min="5" max="5" width="5.140625" style="3" customWidth="1"/>
    <col min="6" max="6" width="13.28515625" style="3" customWidth="1"/>
    <col min="7" max="7" width="3.140625" style="3" customWidth="1"/>
    <col min="8" max="8" width="13.28515625" style="3" customWidth="1"/>
    <col min="9" max="9" width="5.28515625" style="2" customWidth="1"/>
    <col min="10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B2" s="4" t="s">
        <v>0</v>
      </c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</row>
    <row r="3" spans="1:15" x14ac:dyDescent="0.25">
      <c r="B3" s="6" t="s">
        <v>1</v>
      </c>
      <c r="C3" s="6"/>
      <c r="D3" s="6"/>
      <c r="F3" s="7" t="s">
        <v>2</v>
      </c>
      <c r="G3" s="7"/>
      <c r="H3" s="7"/>
    </row>
    <row r="4" spans="1:15" ht="32.1" customHeight="1" x14ac:dyDescent="0.25">
      <c r="B4" s="8" t="s">
        <v>3</v>
      </c>
      <c r="C4" s="9"/>
      <c r="D4" s="10" t="s">
        <v>4</v>
      </c>
      <c r="E4" s="11"/>
      <c r="F4" s="8" t="s">
        <v>3</v>
      </c>
      <c r="G4" s="9"/>
      <c r="H4" s="10" t="s">
        <v>4</v>
      </c>
    </row>
    <row r="5" spans="1:15" x14ac:dyDescent="0.25">
      <c r="B5" s="12"/>
      <c r="C5" s="12"/>
      <c r="D5" s="12"/>
      <c r="F5" s="12"/>
      <c r="G5" s="12"/>
      <c r="H5" s="12"/>
      <c r="I5" s="13"/>
    </row>
    <row r="6" spans="1:15" x14ac:dyDescent="0.25">
      <c r="A6" s="14" t="s">
        <v>5</v>
      </c>
      <c r="B6" s="15">
        <v>90</v>
      </c>
      <c r="C6" s="16"/>
      <c r="D6" s="17">
        <v>0.18</v>
      </c>
      <c r="E6" s="18"/>
      <c r="F6" s="15">
        <v>1296</v>
      </c>
      <c r="G6" s="16"/>
      <c r="H6" s="17">
        <v>2.9899999999999998</v>
      </c>
      <c r="I6" s="13"/>
    </row>
    <row r="7" spans="1:15" x14ac:dyDescent="0.25">
      <c r="A7" s="19" t="s">
        <v>6</v>
      </c>
      <c r="B7" s="16">
        <v>-67</v>
      </c>
      <c r="C7" s="16"/>
      <c r="D7" s="20">
        <v>-0.13</v>
      </c>
      <c r="E7" s="18"/>
      <c r="F7" s="16">
        <v>-551</v>
      </c>
      <c r="G7" s="16"/>
      <c r="H7" s="20">
        <v>-1.27</v>
      </c>
      <c r="I7" s="13"/>
    </row>
    <row r="8" spans="1:15" ht="17.25" x14ac:dyDescent="0.25">
      <c r="A8" s="19" t="s">
        <v>7</v>
      </c>
      <c r="B8" s="21">
        <v>23</v>
      </c>
      <c r="C8" s="16"/>
      <c r="D8" s="22">
        <v>4.9999999999999989E-2</v>
      </c>
      <c r="E8" s="23"/>
      <c r="F8" s="21">
        <v>745</v>
      </c>
      <c r="G8" s="16"/>
      <c r="H8" s="22">
        <v>1.7199999999999998</v>
      </c>
      <c r="I8" s="13"/>
    </row>
    <row r="9" spans="1:15" ht="8.1" customHeight="1" x14ac:dyDescent="0.25">
      <c r="A9" s="24"/>
      <c r="B9" s="16"/>
      <c r="C9" s="16"/>
      <c r="D9" s="25"/>
      <c r="E9" s="23"/>
      <c r="F9" s="16"/>
      <c r="G9" s="16"/>
      <c r="H9" s="25"/>
      <c r="I9" s="13"/>
    </row>
    <row r="10" spans="1:15" ht="18" x14ac:dyDescent="0.25">
      <c r="A10" s="26" t="s">
        <v>8</v>
      </c>
      <c r="B10" s="16"/>
      <c r="C10" s="16"/>
      <c r="D10" s="25"/>
      <c r="E10" s="23"/>
      <c r="F10" s="16"/>
      <c r="G10" s="16"/>
      <c r="H10" s="25"/>
      <c r="I10" s="13"/>
    </row>
    <row r="11" spans="1:15" ht="17.25" x14ac:dyDescent="0.25">
      <c r="A11" s="19" t="s">
        <v>9</v>
      </c>
      <c r="B11" s="16">
        <v>30</v>
      </c>
      <c r="C11" s="16"/>
      <c r="D11" s="20">
        <v>0.06</v>
      </c>
      <c r="E11" s="18"/>
      <c r="F11" s="16">
        <v>-36</v>
      </c>
      <c r="G11" s="16"/>
      <c r="H11" s="20">
        <v>-0.09</v>
      </c>
      <c r="I11" s="13"/>
    </row>
    <row r="12" spans="1:15" ht="5.0999999999999996" customHeight="1" x14ac:dyDescent="0.25">
      <c r="A12" s="24"/>
      <c r="B12" s="15"/>
      <c r="C12" s="16"/>
      <c r="D12" s="25"/>
      <c r="E12" s="18"/>
      <c r="F12" s="15"/>
      <c r="G12" s="16"/>
      <c r="H12" s="25"/>
      <c r="I12" s="13"/>
    </row>
    <row r="13" spans="1:15" x14ac:dyDescent="0.25">
      <c r="A13" s="26" t="s">
        <v>10</v>
      </c>
      <c r="B13" s="27"/>
      <c r="C13" s="16"/>
      <c r="D13" s="28"/>
      <c r="E13" s="18"/>
      <c r="F13" s="27"/>
      <c r="G13" s="16"/>
      <c r="H13" s="28"/>
      <c r="I13" s="13"/>
    </row>
    <row r="14" spans="1:15" ht="17.25" x14ac:dyDescent="0.25">
      <c r="A14" s="19" t="s">
        <v>11</v>
      </c>
      <c r="B14" s="16">
        <v>69</v>
      </c>
      <c r="C14" s="16"/>
      <c r="D14" s="20">
        <v>0.13</v>
      </c>
      <c r="E14" s="18"/>
      <c r="F14" s="16">
        <v>64</v>
      </c>
      <c r="G14" s="16"/>
      <c r="H14" s="20">
        <v>0.15</v>
      </c>
      <c r="I14" s="13"/>
    </row>
    <row r="15" spans="1:15" ht="17.25" x14ac:dyDescent="0.25">
      <c r="A15" s="19" t="s">
        <v>12</v>
      </c>
      <c r="B15" s="16">
        <v>-66</v>
      </c>
      <c r="C15" s="16"/>
      <c r="D15" s="20">
        <v>-0.13</v>
      </c>
      <c r="E15" s="18"/>
      <c r="F15" s="16">
        <v>-70</v>
      </c>
      <c r="G15" s="16"/>
      <c r="H15" s="20">
        <v>-0.16</v>
      </c>
      <c r="I15" s="13"/>
    </row>
    <row r="16" spans="1:15" x14ac:dyDescent="0.25">
      <c r="A16" s="29" t="s">
        <v>13</v>
      </c>
      <c r="B16" s="30">
        <v>56</v>
      </c>
      <c r="C16" s="16"/>
      <c r="D16" s="31">
        <v>0.10999999999999999</v>
      </c>
      <c r="E16" s="23"/>
      <c r="F16" s="30">
        <v>703</v>
      </c>
      <c r="G16" s="16"/>
      <c r="H16" s="31">
        <v>1.6199999999999997</v>
      </c>
      <c r="I16" s="13"/>
    </row>
    <row r="17" spans="1:9" ht="8.1" customHeight="1" x14ac:dyDescent="0.25">
      <c r="A17" s="24"/>
      <c r="B17" s="16"/>
      <c r="C17" s="16"/>
      <c r="D17" s="25"/>
      <c r="E17" s="23"/>
      <c r="F17" s="16"/>
      <c r="G17" s="16"/>
      <c r="H17" s="25"/>
      <c r="I17" s="13"/>
    </row>
    <row r="18" spans="1:9" x14ac:dyDescent="0.25">
      <c r="A18" s="29" t="s">
        <v>14</v>
      </c>
      <c r="B18" s="32"/>
      <c r="C18" s="16"/>
      <c r="D18" s="25"/>
      <c r="E18" s="23"/>
      <c r="F18" s="32"/>
      <c r="G18" s="16"/>
      <c r="H18" s="25"/>
      <c r="I18" s="13"/>
    </row>
    <row r="19" spans="1:9" x14ac:dyDescent="0.25">
      <c r="A19" s="19" t="s">
        <v>15</v>
      </c>
      <c r="B19" s="33">
        <v>56</v>
      </c>
      <c r="C19" s="16"/>
      <c r="D19" s="17">
        <v>0.10999999999999999</v>
      </c>
      <c r="E19" s="23"/>
      <c r="F19" s="33">
        <v>703</v>
      </c>
      <c r="G19" s="16"/>
      <c r="H19" s="17">
        <v>1.6199999999999997</v>
      </c>
      <c r="I19" s="13"/>
    </row>
    <row r="20" spans="1:9" x14ac:dyDescent="0.25">
      <c r="A20" s="19" t="s">
        <v>6</v>
      </c>
      <c r="B20" s="16">
        <v>67</v>
      </c>
      <c r="C20" s="16"/>
      <c r="D20" s="20">
        <v>0.13</v>
      </c>
      <c r="E20" s="23"/>
      <c r="F20" s="16">
        <v>551</v>
      </c>
      <c r="G20" s="16"/>
      <c r="H20" s="20">
        <v>1.27</v>
      </c>
      <c r="I20" s="13"/>
    </row>
    <row r="21" spans="1:9" ht="16.5" thickBot="1" x14ac:dyDescent="0.3">
      <c r="A21" s="29" t="s">
        <v>16</v>
      </c>
      <c r="B21" s="34">
        <v>123</v>
      </c>
      <c r="C21" s="16"/>
      <c r="D21" s="35">
        <v>0.24</v>
      </c>
      <c r="E21" s="23"/>
      <c r="F21" s="34">
        <v>1254</v>
      </c>
      <c r="G21" s="16"/>
      <c r="H21" s="35">
        <v>2.8899999999999997</v>
      </c>
      <c r="I21" s="13"/>
    </row>
    <row r="22" spans="1:9" ht="8.1" customHeight="1" thickTop="1" x14ac:dyDescent="0.25">
      <c r="A22" s="24"/>
      <c r="B22" s="16"/>
      <c r="C22" s="16"/>
      <c r="D22" s="25"/>
      <c r="E22" s="23"/>
      <c r="F22" s="16"/>
      <c r="G22" s="16"/>
      <c r="H22" s="25"/>
      <c r="I22" s="13"/>
    </row>
    <row r="23" spans="1:9" x14ac:dyDescent="0.25">
      <c r="A23" s="29" t="s">
        <v>17</v>
      </c>
      <c r="B23" s="2"/>
      <c r="C23" s="2"/>
      <c r="D23" s="2"/>
      <c r="E23" s="18"/>
      <c r="F23" s="2"/>
      <c r="G23" s="2"/>
      <c r="H23" s="2"/>
      <c r="I23" s="13"/>
    </row>
    <row r="24" spans="1:9" ht="17.25" x14ac:dyDescent="0.25">
      <c r="A24" s="19" t="s">
        <v>18</v>
      </c>
      <c r="B24" s="16">
        <v>37</v>
      </c>
      <c r="C24" s="16"/>
      <c r="D24" s="20">
        <v>7.0000000000000007E-2</v>
      </c>
      <c r="E24" s="18"/>
      <c r="F24" s="20">
        <v>0</v>
      </c>
      <c r="G24" s="16"/>
      <c r="H24" s="20">
        <v>0</v>
      </c>
      <c r="I24" s="13"/>
    </row>
    <row r="25" spans="1:9" x14ac:dyDescent="0.25">
      <c r="A25" s="19" t="s">
        <v>19</v>
      </c>
      <c r="B25" s="16">
        <v>0</v>
      </c>
      <c r="C25" s="16"/>
      <c r="D25" s="20">
        <v>0.03</v>
      </c>
      <c r="E25" s="18"/>
      <c r="F25" s="20">
        <v>0</v>
      </c>
      <c r="G25" s="16"/>
      <c r="H25" s="20">
        <v>0</v>
      </c>
      <c r="I25" s="13"/>
    </row>
    <row r="26" spans="1:9" x14ac:dyDescent="0.25">
      <c r="A26" s="19" t="s">
        <v>20</v>
      </c>
      <c r="B26" s="36">
        <v>0</v>
      </c>
      <c r="C26" s="16"/>
      <c r="D26" s="37">
        <v>0.02</v>
      </c>
      <c r="E26" s="18"/>
      <c r="F26" s="37">
        <v>0</v>
      </c>
      <c r="G26" s="16"/>
      <c r="H26" s="37">
        <v>0</v>
      </c>
      <c r="I26" s="13"/>
    </row>
    <row r="27" spans="1:9" x14ac:dyDescent="0.25">
      <c r="A27" s="19" t="s">
        <v>21</v>
      </c>
      <c r="B27" s="16">
        <v>37</v>
      </c>
      <c r="C27" s="16"/>
      <c r="D27" s="20">
        <v>0.12000000000000001</v>
      </c>
      <c r="E27" s="18"/>
      <c r="F27" s="20">
        <v>0</v>
      </c>
      <c r="G27" s="16"/>
      <c r="H27" s="20">
        <v>0</v>
      </c>
      <c r="I27" s="13"/>
    </row>
    <row r="28" spans="1:9" hidden="1" outlineLevel="1" x14ac:dyDescent="0.25">
      <c r="B28" s="16"/>
      <c r="C28" s="16"/>
      <c r="D28" s="25"/>
      <c r="E28" s="23"/>
      <c r="F28" s="16"/>
      <c r="G28" s="16"/>
      <c r="H28" s="25"/>
      <c r="I28" s="13"/>
    </row>
    <row r="29" spans="1:9" hidden="1" outlineLevel="1" x14ac:dyDescent="0.25">
      <c r="A29" s="38" t="s">
        <v>22</v>
      </c>
      <c r="B29" s="16"/>
      <c r="C29" s="16"/>
      <c r="D29" s="25"/>
      <c r="E29" s="23"/>
      <c r="F29" s="16"/>
      <c r="G29" s="16"/>
      <c r="H29" s="25"/>
      <c r="I29" s="13"/>
    </row>
    <row r="30" spans="1:9" hidden="1" outlineLevel="1" x14ac:dyDescent="0.25">
      <c r="A30" s="19" t="s">
        <v>23</v>
      </c>
      <c r="B30" s="33">
        <v>93</v>
      </c>
      <c r="C30" s="16"/>
      <c r="D30" s="17">
        <v>0.21</v>
      </c>
      <c r="E30" s="18"/>
      <c r="F30" s="33">
        <v>703</v>
      </c>
      <c r="G30" s="16"/>
      <c r="H30" s="17">
        <v>1.6199999999999997</v>
      </c>
      <c r="I30" s="39"/>
    </row>
    <row r="31" spans="1:9" hidden="1" outlineLevel="1" x14ac:dyDescent="0.25">
      <c r="A31" s="19" t="s">
        <v>24</v>
      </c>
      <c r="B31" s="16">
        <v>67</v>
      </c>
      <c r="C31" s="16"/>
      <c r="D31" s="20">
        <v>0.15</v>
      </c>
      <c r="E31" s="18"/>
      <c r="F31" s="16">
        <v>551</v>
      </c>
      <c r="G31" s="16"/>
      <c r="H31" s="20">
        <v>1.27</v>
      </c>
      <c r="I31" s="13"/>
    </row>
    <row r="32" spans="1:9" ht="16.5" hidden="1" outlineLevel="1" thickBot="1" x14ac:dyDescent="0.3">
      <c r="A32" s="29" t="s">
        <v>25</v>
      </c>
      <c r="B32" s="34">
        <v>160</v>
      </c>
      <c r="C32" s="16"/>
      <c r="D32" s="35">
        <v>0.36</v>
      </c>
      <c r="E32" s="23"/>
      <c r="F32" s="34">
        <v>1254</v>
      </c>
      <c r="G32" s="16"/>
      <c r="H32" s="35">
        <v>2.8899999999999997</v>
      </c>
      <c r="I32" s="13"/>
    </row>
    <row r="33" spans="1:9" ht="8.1" customHeight="1" collapsed="1" x14ac:dyDescent="0.25">
      <c r="A33" s="29"/>
      <c r="B33" s="40"/>
      <c r="C33" s="16"/>
      <c r="D33" s="41"/>
      <c r="E33" s="23"/>
      <c r="F33" s="40"/>
      <c r="G33" s="16"/>
      <c r="H33" s="41"/>
      <c r="I33" s="13"/>
    </row>
    <row r="34" spans="1:9" ht="18" x14ac:dyDescent="0.25">
      <c r="A34" s="29" t="s">
        <v>26</v>
      </c>
      <c r="B34" s="40"/>
      <c r="C34" s="16"/>
      <c r="D34" s="41"/>
      <c r="E34" s="23"/>
      <c r="F34" s="40"/>
      <c r="G34" s="16"/>
      <c r="H34" s="41"/>
      <c r="I34" s="13"/>
    </row>
    <row r="35" spans="1:9" x14ac:dyDescent="0.25">
      <c r="A35" s="19" t="s">
        <v>27</v>
      </c>
      <c r="B35" s="16">
        <v>0</v>
      </c>
      <c r="C35" s="16"/>
      <c r="D35" s="20">
        <v>0</v>
      </c>
      <c r="E35" s="18"/>
      <c r="F35" s="42">
        <v>-599</v>
      </c>
      <c r="G35" s="16"/>
      <c r="H35" s="20">
        <v>-1.38</v>
      </c>
      <c r="I35" s="13"/>
    </row>
    <row r="36" spans="1:9" x14ac:dyDescent="0.25">
      <c r="A36" s="19" t="s">
        <v>28</v>
      </c>
      <c r="B36" s="36">
        <v>0</v>
      </c>
      <c r="C36" s="16"/>
      <c r="D36" s="37">
        <v>0</v>
      </c>
      <c r="E36" s="18"/>
      <c r="F36" s="36">
        <v>-514</v>
      </c>
      <c r="G36" s="16"/>
      <c r="H36" s="37">
        <v>-1.18</v>
      </c>
      <c r="I36" s="13"/>
    </row>
    <row r="37" spans="1:9" x14ac:dyDescent="0.25">
      <c r="A37" s="19" t="s">
        <v>29</v>
      </c>
      <c r="B37" s="12">
        <v>0</v>
      </c>
      <c r="C37" s="16"/>
      <c r="D37" s="39">
        <v>0</v>
      </c>
      <c r="E37" s="18"/>
      <c r="F37" s="12">
        <v>-1113</v>
      </c>
      <c r="G37" s="16"/>
      <c r="H37" s="39">
        <v>-2.5599999999999996</v>
      </c>
      <c r="I37" s="13"/>
    </row>
    <row r="38" spans="1:9" ht="8.1" customHeight="1" x14ac:dyDescent="0.25">
      <c r="A38" s="24"/>
      <c r="B38" s="16"/>
      <c r="C38" s="16"/>
      <c r="D38" s="20"/>
      <c r="E38" s="18"/>
      <c r="F38" s="16"/>
      <c r="G38" s="16"/>
      <c r="H38" s="20"/>
      <c r="I38" s="13"/>
    </row>
    <row r="39" spans="1:9" ht="30" x14ac:dyDescent="0.25">
      <c r="A39" s="19" t="s">
        <v>30</v>
      </c>
      <c r="B39" s="33">
        <v>93</v>
      </c>
      <c r="C39" s="16"/>
      <c r="D39" s="17">
        <v>0.21</v>
      </c>
      <c r="E39" s="18"/>
      <c r="F39" s="33">
        <v>104</v>
      </c>
      <c r="G39" s="16"/>
      <c r="H39" s="17">
        <v>0.23999999999999977</v>
      </c>
      <c r="I39" s="13"/>
    </row>
    <row r="40" spans="1:9" x14ac:dyDescent="0.25">
      <c r="A40" s="19" t="s">
        <v>31</v>
      </c>
      <c r="B40" s="12">
        <v>67</v>
      </c>
      <c r="C40" s="16"/>
      <c r="D40" s="39">
        <v>0.15</v>
      </c>
      <c r="E40" s="18"/>
      <c r="F40" s="12">
        <v>37</v>
      </c>
      <c r="G40" s="16"/>
      <c r="H40" s="37">
        <v>9.000000000000008E-2</v>
      </c>
      <c r="I40" s="13"/>
    </row>
    <row r="41" spans="1:9" ht="32.25" thickBot="1" x14ac:dyDescent="0.3">
      <c r="A41" s="43" t="s">
        <v>32</v>
      </c>
      <c r="B41" s="44">
        <v>160</v>
      </c>
      <c r="C41" s="16"/>
      <c r="D41" s="45">
        <v>0.36</v>
      </c>
      <c r="E41" s="23"/>
      <c r="F41" s="46">
        <v>141</v>
      </c>
      <c r="G41" s="16"/>
      <c r="H41" s="47">
        <v>0.32999999999999985</v>
      </c>
      <c r="I41" s="13"/>
    </row>
    <row r="42" spans="1:9" ht="8.1" customHeight="1" thickTop="1" x14ac:dyDescent="0.25">
      <c r="A42" s="48"/>
      <c r="B42" s="49"/>
      <c r="C42" s="16"/>
      <c r="D42" s="50"/>
      <c r="E42" s="23"/>
      <c r="F42" s="49"/>
      <c r="G42" s="16"/>
      <c r="H42" s="50"/>
      <c r="I42" s="13"/>
    </row>
    <row r="43" spans="1:9" x14ac:dyDescent="0.25">
      <c r="A43" s="51" t="s">
        <v>33</v>
      </c>
      <c r="B43" s="23"/>
      <c r="C43" s="23"/>
      <c r="D43" s="23"/>
      <c r="E43" s="23"/>
      <c r="F43" s="16"/>
      <c r="G43" s="16"/>
      <c r="H43" s="16"/>
      <c r="I43" s="13"/>
    </row>
    <row r="44" spans="1:9" x14ac:dyDescent="0.25">
      <c r="A44" s="51" t="s">
        <v>34</v>
      </c>
      <c r="B44" s="23"/>
      <c r="C44" s="23"/>
      <c r="D44" s="23"/>
      <c r="E44" s="23"/>
      <c r="F44" s="16"/>
      <c r="G44" s="16"/>
      <c r="H44" s="16"/>
      <c r="I44" s="13"/>
    </row>
    <row r="45" spans="1:9" x14ac:dyDescent="0.25">
      <c r="A45" s="51" t="s">
        <v>35</v>
      </c>
      <c r="B45" s="23"/>
      <c r="C45" s="23"/>
      <c r="D45" s="23"/>
      <c r="E45" s="23"/>
      <c r="F45" s="16"/>
      <c r="G45" s="16"/>
      <c r="H45" s="16"/>
      <c r="I45" s="13"/>
    </row>
    <row r="46" spans="1:9" x14ac:dyDescent="0.25">
      <c r="A46" s="51" t="s">
        <v>36</v>
      </c>
      <c r="F46" s="12"/>
      <c r="G46" s="12"/>
      <c r="H46" s="12"/>
      <c r="I46" s="13"/>
    </row>
    <row r="47" spans="1:9" x14ac:dyDescent="0.25">
      <c r="A47" s="51" t="s">
        <v>37</v>
      </c>
      <c r="F47" s="12"/>
      <c r="G47" s="12"/>
      <c r="H47" s="12"/>
      <c r="I47" s="13"/>
    </row>
    <row r="48" spans="1:9" x14ac:dyDescent="0.25">
      <c r="A48" s="52" t="s">
        <v>38</v>
      </c>
    </row>
  </sheetData>
  <mergeCells count="3">
    <mergeCell ref="A1:O1"/>
    <mergeCell ref="B3:D3"/>
    <mergeCell ref="F3:H3"/>
  </mergeCells>
  <pageMargins left="0.75" right="0.75" top="0.75" bottom="0.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9"/>
  <sheetViews>
    <sheetView showGridLines="0" zoomScaleNormal="100" workbookViewId="0">
      <selection activeCell="E20" sqref="E20"/>
    </sheetView>
  </sheetViews>
  <sheetFormatPr defaultColWidth="9.140625" defaultRowHeight="15.75" outlineLevelRow="1" x14ac:dyDescent="0.25"/>
  <cols>
    <col min="1" max="1" width="96.5703125" style="3" customWidth="1"/>
    <col min="2" max="2" width="13.28515625" style="3" customWidth="1"/>
    <col min="3" max="3" width="2.140625" style="3" customWidth="1"/>
    <col min="4" max="4" width="13.28515625" style="3" customWidth="1"/>
    <col min="5" max="5" width="5.140625" style="3" customWidth="1"/>
    <col min="6" max="6" width="13.28515625" style="3" customWidth="1"/>
    <col min="7" max="7" width="3.140625" style="3" customWidth="1"/>
    <col min="8" max="8" width="13.28515625" style="3" customWidth="1"/>
    <col min="9" max="9" width="5.28515625" style="2" customWidth="1"/>
    <col min="10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B2" s="4" t="str">
        <f>[1]Workpaper!H62</f>
        <v>Twelve Months Ended</v>
      </c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</row>
    <row r="3" spans="1:15" x14ac:dyDescent="0.25">
      <c r="B3" s="6" t="str">
        <f>[1]Workpaper!C63</f>
        <v>December 31, 2018</v>
      </c>
      <c r="C3" s="6"/>
      <c r="D3" s="6"/>
      <c r="F3" s="7" t="str">
        <f>CHOOSE([1]Workpaper!$R$1,"March 31, 2017","June 30, 2017","September 30, 2017","December 31, 2017")</f>
        <v>December 31, 2017</v>
      </c>
      <c r="G3" s="7"/>
      <c r="H3" s="7"/>
    </row>
    <row r="4" spans="1:15" ht="32.1" customHeight="1" x14ac:dyDescent="0.25">
      <c r="B4" s="8" t="s">
        <v>3</v>
      </c>
      <c r="C4" s="9"/>
      <c r="D4" s="10" t="s">
        <v>4</v>
      </c>
      <c r="E4" s="11"/>
      <c r="F4" s="8" t="s">
        <v>3</v>
      </c>
      <c r="G4" s="9"/>
      <c r="H4" s="10" t="s">
        <v>4</v>
      </c>
    </row>
    <row r="5" spans="1:15" x14ac:dyDescent="0.25">
      <c r="B5" s="12"/>
      <c r="C5" s="12"/>
      <c r="D5" s="12"/>
      <c r="F5" s="12"/>
      <c r="G5" s="12"/>
      <c r="H5" s="12"/>
      <c r="I5" s="13"/>
    </row>
    <row r="6" spans="1:15" x14ac:dyDescent="0.25">
      <c r="A6" s="26" t="s">
        <v>5</v>
      </c>
      <c r="B6" s="15">
        <f>[1]Workpaper!H67</f>
        <v>333</v>
      </c>
      <c r="C6" s="16"/>
      <c r="D6" s="17">
        <f>[1]Workpaper!J67</f>
        <v>0.74</v>
      </c>
      <c r="E6" s="18"/>
      <c r="F6" s="15">
        <v>1792</v>
      </c>
      <c r="G6" s="16"/>
      <c r="H6" s="17">
        <v>4.13</v>
      </c>
      <c r="I6" s="13"/>
    </row>
    <row r="7" spans="1:15" x14ac:dyDescent="0.25">
      <c r="A7" s="19" t="s">
        <v>6</v>
      </c>
      <c r="B7" s="16">
        <f>[1]Workpaper!H68</f>
        <v>-223</v>
      </c>
      <c r="C7" s="16"/>
      <c r="D7" s="20">
        <f>[1]Workpaper!J68</f>
        <v>-0.49</v>
      </c>
      <c r="E7" s="18"/>
      <c r="F7" s="16">
        <v>-675</v>
      </c>
      <c r="G7" s="16"/>
      <c r="H7" s="20">
        <v>-1.56</v>
      </c>
      <c r="I7" s="13"/>
    </row>
    <row r="8" spans="1:15" ht="17.25" x14ac:dyDescent="0.25">
      <c r="A8" s="19" t="s">
        <v>7</v>
      </c>
      <c r="B8" s="21">
        <f>[1]Workpaper!H69</f>
        <v>110</v>
      </c>
      <c r="C8" s="16"/>
      <c r="D8" s="22">
        <f>[1]Workpaper!J69</f>
        <v>0.25</v>
      </c>
      <c r="E8" s="23"/>
      <c r="F8" s="21">
        <f>SUM(F6:F7)</f>
        <v>1117</v>
      </c>
      <c r="G8" s="16"/>
      <c r="H8" s="22">
        <f>SUM(H6:H7)</f>
        <v>2.57</v>
      </c>
      <c r="I8" s="13"/>
    </row>
    <row r="9" spans="1:15" ht="8.1" customHeight="1" x14ac:dyDescent="0.25">
      <c r="A9" s="24"/>
      <c r="B9" s="16"/>
      <c r="C9" s="16"/>
      <c r="D9" s="25"/>
      <c r="E9" s="23"/>
      <c r="F9" s="16"/>
      <c r="G9" s="16"/>
      <c r="H9" s="25"/>
      <c r="I9" s="13"/>
    </row>
    <row r="10" spans="1:15" ht="18" x14ac:dyDescent="0.25">
      <c r="A10" s="26" t="s">
        <v>8</v>
      </c>
      <c r="B10" s="16"/>
      <c r="C10" s="16"/>
      <c r="D10" s="25"/>
      <c r="E10" s="23"/>
      <c r="F10" s="16"/>
      <c r="G10" s="16"/>
      <c r="H10" s="25"/>
      <c r="I10" s="13"/>
    </row>
    <row r="11" spans="1:15" ht="17.25" x14ac:dyDescent="0.25">
      <c r="A11" s="19" t="s">
        <v>39</v>
      </c>
      <c r="B11" s="16">
        <f>[1]Workpaper!H72</f>
        <v>84</v>
      </c>
      <c r="C11" s="16"/>
      <c r="D11" s="20">
        <f>[1]Workpaper!J72</f>
        <v>0.18</v>
      </c>
      <c r="E11" s="18"/>
      <c r="F11" s="16">
        <v>-50</v>
      </c>
      <c r="G11" s="16"/>
      <c r="H11" s="20">
        <v>-0.12</v>
      </c>
      <c r="I11" s="13"/>
    </row>
    <row r="12" spans="1:15" ht="5.0999999999999996" customHeight="1" x14ac:dyDescent="0.25">
      <c r="A12" s="24"/>
      <c r="B12" s="15"/>
      <c r="C12" s="16"/>
      <c r="D12" s="25"/>
      <c r="E12" s="18"/>
      <c r="F12" s="15"/>
      <c r="G12" s="16"/>
      <c r="H12" s="25"/>
      <c r="I12" s="13"/>
    </row>
    <row r="13" spans="1:15" x14ac:dyDescent="0.25">
      <c r="A13" s="26" t="s">
        <v>10</v>
      </c>
      <c r="B13" s="27"/>
      <c r="C13" s="16"/>
      <c r="D13" s="28"/>
      <c r="E13" s="18"/>
      <c r="F13" s="27"/>
      <c r="G13" s="16"/>
      <c r="H13" s="28"/>
      <c r="I13" s="13"/>
    </row>
    <row r="14" spans="1:15" ht="17.25" x14ac:dyDescent="0.25">
      <c r="A14" s="19" t="s">
        <v>40</v>
      </c>
      <c r="B14" s="16">
        <f>[1]Workpaper!H75</f>
        <v>17</v>
      </c>
      <c r="C14" s="16"/>
      <c r="D14" s="20">
        <f>[1]Workpaper!J75</f>
        <v>0.04</v>
      </c>
      <c r="E14" s="18"/>
      <c r="F14" s="16">
        <v>-4</v>
      </c>
      <c r="G14" s="16"/>
      <c r="H14" s="20">
        <v>-0.01</v>
      </c>
      <c r="I14" s="13"/>
    </row>
    <row r="15" spans="1:15" ht="17.25" x14ac:dyDescent="0.25">
      <c r="A15" s="19" t="s">
        <v>41</v>
      </c>
      <c r="B15" s="16">
        <f>[1]Workpaper!H76</f>
        <v>183</v>
      </c>
      <c r="C15" s="16"/>
      <c r="D15" s="20">
        <f>[1]Workpaper!J76</f>
        <v>0.39999999999999997</v>
      </c>
      <c r="E15" s="18"/>
      <c r="F15" s="16">
        <v>-32</v>
      </c>
      <c r="G15" s="16"/>
      <c r="H15" s="20">
        <v>-7.0000000000000007E-2</v>
      </c>
      <c r="I15" s="13"/>
    </row>
    <row r="16" spans="1:15" x14ac:dyDescent="0.25">
      <c r="A16" s="29" t="s">
        <v>13</v>
      </c>
      <c r="B16" s="30">
        <f>B8+SUM(B11:B15)</f>
        <v>394</v>
      </c>
      <c r="C16" s="16"/>
      <c r="D16" s="31">
        <f>D8+SUM(D11:D15)</f>
        <v>0.87</v>
      </c>
      <c r="E16" s="23"/>
      <c r="F16" s="30">
        <f>F8+SUM(F11:F15)</f>
        <v>1031</v>
      </c>
      <c r="G16" s="16"/>
      <c r="H16" s="31">
        <f>H8+SUM(H11:H15)</f>
        <v>2.3699999999999997</v>
      </c>
      <c r="I16" s="13"/>
    </row>
    <row r="17" spans="1:9" ht="8.1" customHeight="1" x14ac:dyDescent="0.25">
      <c r="A17" s="24"/>
      <c r="B17" s="16"/>
      <c r="C17" s="16"/>
      <c r="D17" s="25"/>
      <c r="E17" s="23"/>
      <c r="F17" s="16"/>
      <c r="G17" s="16"/>
      <c r="H17" s="25"/>
      <c r="I17" s="13"/>
    </row>
    <row r="18" spans="1:9" x14ac:dyDescent="0.25">
      <c r="A18" s="29" t="s">
        <v>14</v>
      </c>
      <c r="B18" s="32"/>
      <c r="C18" s="16"/>
      <c r="D18" s="25"/>
      <c r="E18" s="23"/>
      <c r="F18" s="32"/>
      <c r="G18" s="16"/>
      <c r="H18" s="25"/>
      <c r="I18" s="13"/>
    </row>
    <row r="19" spans="1:9" x14ac:dyDescent="0.25">
      <c r="A19" s="19" t="s">
        <v>15</v>
      </c>
      <c r="B19" s="33">
        <f>B16</f>
        <v>394</v>
      </c>
      <c r="C19" s="16"/>
      <c r="D19" s="17">
        <f>D16</f>
        <v>0.87</v>
      </c>
      <c r="E19" s="23"/>
      <c r="F19" s="33">
        <f>F16</f>
        <v>1031</v>
      </c>
      <c r="G19" s="16"/>
      <c r="H19" s="17">
        <f>H16</f>
        <v>2.3699999999999997</v>
      </c>
      <c r="I19" s="13"/>
    </row>
    <row r="20" spans="1:9" x14ac:dyDescent="0.25">
      <c r="A20" s="19" t="s">
        <v>6</v>
      </c>
      <c r="B20" s="16">
        <f>-B7</f>
        <v>223</v>
      </c>
      <c r="C20" s="16"/>
      <c r="D20" s="20">
        <f>-D7</f>
        <v>0.49</v>
      </c>
      <c r="E20" s="23"/>
      <c r="F20" s="16">
        <f>-F7</f>
        <v>675</v>
      </c>
      <c r="G20" s="16"/>
      <c r="H20" s="20">
        <f>-H7</f>
        <v>1.56</v>
      </c>
      <c r="I20" s="13"/>
    </row>
    <row r="21" spans="1:9" ht="16.5" thickBot="1" x14ac:dyDescent="0.3">
      <c r="A21" s="29" t="s">
        <v>16</v>
      </c>
      <c r="B21" s="34">
        <f>B19+B20</f>
        <v>617</v>
      </c>
      <c r="C21" s="16"/>
      <c r="D21" s="35">
        <f>D19+D20</f>
        <v>1.3599999999999999</v>
      </c>
      <c r="E21" s="23"/>
      <c r="F21" s="34">
        <f>F19+F20</f>
        <v>1706</v>
      </c>
      <c r="G21" s="16"/>
      <c r="H21" s="35">
        <f>H19+H20</f>
        <v>3.9299999999999997</v>
      </c>
      <c r="I21" s="13"/>
    </row>
    <row r="22" spans="1:9" ht="8.1" customHeight="1" thickTop="1" x14ac:dyDescent="0.25">
      <c r="A22" s="24"/>
      <c r="B22" s="16"/>
      <c r="C22" s="16"/>
      <c r="D22" s="25"/>
      <c r="E22" s="23"/>
      <c r="F22" s="16"/>
      <c r="G22" s="16"/>
      <c r="H22" s="25"/>
      <c r="I22" s="13"/>
    </row>
    <row r="23" spans="1:9" x14ac:dyDescent="0.25">
      <c r="A23" s="29" t="s">
        <v>17</v>
      </c>
      <c r="B23" s="2"/>
      <c r="C23" s="2"/>
      <c r="D23" s="2"/>
      <c r="E23" s="2"/>
      <c r="F23" s="2"/>
      <c r="G23" s="2"/>
      <c r="H23" s="2"/>
      <c r="I23" s="13"/>
    </row>
    <row r="24" spans="1:9" ht="17.25" x14ac:dyDescent="0.25">
      <c r="A24" s="19" t="s">
        <v>42</v>
      </c>
      <c r="B24" s="16">
        <f>[1]Workpaper!H79</f>
        <v>81</v>
      </c>
      <c r="C24" s="16"/>
      <c r="D24" s="20">
        <f>[1]Workpaper!J79</f>
        <v>0.18</v>
      </c>
      <c r="E24" s="18"/>
      <c r="F24" s="20">
        <v>0</v>
      </c>
      <c r="G24" s="16"/>
      <c r="H24" s="20">
        <v>0</v>
      </c>
      <c r="I24" s="13"/>
    </row>
    <row r="25" spans="1:9" x14ac:dyDescent="0.25">
      <c r="A25" s="19" t="s">
        <v>19</v>
      </c>
      <c r="B25" s="16">
        <f>[1]Workpaper!H80</f>
        <v>0</v>
      </c>
      <c r="C25" s="16"/>
      <c r="D25" s="20">
        <f>[1]Workpaper!J80</f>
        <v>0.04</v>
      </c>
      <c r="E25" s="18"/>
      <c r="F25" s="20">
        <v>0</v>
      </c>
      <c r="G25" s="16"/>
      <c r="H25" s="20">
        <v>0</v>
      </c>
      <c r="I25" s="13"/>
    </row>
    <row r="26" spans="1:9" x14ac:dyDescent="0.25">
      <c r="A26" s="19" t="s">
        <v>20</v>
      </c>
      <c r="B26" s="36">
        <f>[1]Workpaper!H81</f>
        <v>0</v>
      </c>
      <c r="C26" s="16"/>
      <c r="D26" s="37">
        <f>[1]Workpaper!J81</f>
        <v>0.02</v>
      </c>
      <c r="E26" s="18"/>
      <c r="F26" s="37">
        <v>0</v>
      </c>
      <c r="G26" s="16"/>
      <c r="H26" s="37">
        <v>0</v>
      </c>
      <c r="I26" s="13"/>
    </row>
    <row r="27" spans="1:9" x14ac:dyDescent="0.25">
      <c r="A27" s="19" t="s">
        <v>21</v>
      </c>
      <c r="B27" s="16">
        <f>[1]Workpaper!H82</f>
        <v>81</v>
      </c>
      <c r="C27" s="16"/>
      <c r="D27" s="20">
        <f>[1]Workpaper!J82</f>
        <v>0.24</v>
      </c>
      <c r="E27" s="18"/>
      <c r="F27" s="20">
        <v>0</v>
      </c>
      <c r="G27" s="16"/>
      <c r="H27" s="20">
        <v>0</v>
      </c>
      <c r="I27" s="13"/>
    </row>
    <row r="28" spans="1:9" hidden="1" outlineLevel="1" x14ac:dyDescent="0.25">
      <c r="B28" s="16"/>
      <c r="C28" s="16"/>
      <c r="D28" s="25"/>
      <c r="E28" s="23"/>
      <c r="F28" s="16"/>
      <c r="G28" s="16"/>
      <c r="H28" s="25"/>
      <c r="I28" s="13"/>
    </row>
    <row r="29" spans="1:9" hidden="1" outlineLevel="1" x14ac:dyDescent="0.25">
      <c r="A29" s="38" t="s">
        <v>22</v>
      </c>
      <c r="B29" s="16"/>
      <c r="C29" s="16"/>
      <c r="D29" s="25"/>
      <c r="E29" s="23"/>
      <c r="F29" s="16"/>
      <c r="G29" s="16"/>
      <c r="H29" s="25"/>
      <c r="I29" s="13"/>
    </row>
    <row r="30" spans="1:9" hidden="1" outlineLevel="1" x14ac:dyDescent="0.25">
      <c r="A30" s="19" t="s">
        <v>23</v>
      </c>
      <c r="B30" s="33">
        <f>B19+B24</f>
        <v>475</v>
      </c>
      <c r="C30" s="16"/>
      <c r="D30" s="17">
        <f>D19+D24+D25</f>
        <v>1.0900000000000001</v>
      </c>
      <c r="E30" s="18"/>
      <c r="F30" s="33">
        <f>F19+F24</f>
        <v>1031</v>
      </c>
      <c r="G30" s="16"/>
      <c r="H30" s="17">
        <f>H19+H24</f>
        <v>2.3699999999999997</v>
      </c>
      <c r="I30" s="39"/>
    </row>
    <row r="31" spans="1:9" hidden="1" outlineLevel="1" x14ac:dyDescent="0.25">
      <c r="A31" s="19" t="s">
        <v>24</v>
      </c>
      <c r="B31" s="16">
        <f>[1]Workpaper!H87</f>
        <v>223</v>
      </c>
      <c r="C31" s="16"/>
      <c r="D31" s="20">
        <f>[1]Workpaper!J87</f>
        <v>0.51</v>
      </c>
      <c r="E31" s="18"/>
      <c r="F31" s="16">
        <f>-F7</f>
        <v>675</v>
      </c>
      <c r="G31" s="16"/>
      <c r="H31" s="20">
        <f>-H7</f>
        <v>1.56</v>
      </c>
      <c r="I31" s="13"/>
    </row>
    <row r="32" spans="1:9" ht="16.5" hidden="1" outlineLevel="1" thickBot="1" x14ac:dyDescent="0.3">
      <c r="A32" s="29" t="s">
        <v>25</v>
      </c>
      <c r="B32" s="34">
        <f>[1]Workpaper!H88</f>
        <v>698</v>
      </c>
      <c r="C32" s="16"/>
      <c r="D32" s="35">
        <f>[1]Workpaper!J88</f>
        <v>1.6</v>
      </c>
      <c r="E32" s="23"/>
      <c r="F32" s="34">
        <f>SUM(F30:F31)</f>
        <v>1706</v>
      </c>
      <c r="G32" s="16"/>
      <c r="H32" s="35">
        <f>SUM(H30:H31)</f>
        <v>3.9299999999999997</v>
      </c>
      <c r="I32" s="13"/>
    </row>
    <row r="33" spans="1:9" ht="8.1" customHeight="1" collapsed="1" x14ac:dyDescent="0.25">
      <c r="A33" s="29"/>
      <c r="B33" s="40"/>
      <c r="C33" s="16"/>
      <c r="D33" s="41"/>
      <c r="E33" s="23"/>
      <c r="F33" s="40"/>
      <c r="G33" s="16"/>
      <c r="H33" s="41"/>
      <c r="I33" s="13"/>
    </row>
    <row r="34" spans="1:9" ht="18" x14ac:dyDescent="0.25">
      <c r="A34" s="29" t="s">
        <v>43</v>
      </c>
      <c r="B34" s="40"/>
      <c r="C34" s="16"/>
      <c r="D34" s="41"/>
      <c r="E34" s="23"/>
      <c r="F34" s="40"/>
      <c r="G34" s="16"/>
      <c r="H34" s="41"/>
      <c r="I34" s="13"/>
    </row>
    <row r="35" spans="1:9" x14ac:dyDescent="0.25">
      <c r="A35" s="19" t="s">
        <v>27</v>
      </c>
      <c r="B35" s="20">
        <v>0</v>
      </c>
      <c r="C35" s="16"/>
      <c r="D35" s="20">
        <v>0</v>
      </c>
      <c r="E35" s="18"/>
      <c r="F35" s="16">
        <v>-599</v>
      </c>
      <c r="G35" s="16"/>
      <c r="H35" s="20">
        <v>-1.38</v>
      </c>
      <c r="I35" s="13"/>
    </row>
    <row r="36" spans="1:9" x14ac:dyDescent="0.25">
      <c r="A36" s="19" t="s">
        <v>28</v>
      </c>
      <c r="B36" s="36">
        <v>0</v>
      </c>
      <c r="C36" s="16"/>
      <c r="D36" s="37">
        <v>0</v>
      </c>
      <c r="E36" s="18"/>
      <c r="F36" s="36">
        <v>-514</v>
      </c>
      <c r="G36" s="16"/>
      <c r="H36" s="37">
        <v>-1.18</v>
      </c>
      <c r="I36" s="13"/>
    </row>
    <row r="37" spans="1:9" x14ac:dyDescent="0.25">
      <c r="A37" s="19" t="s">
        <v>29</v>
      </c>
      <c r="B37" s="12">
        <f>B35+B36</f>
        <v>0</v>
      </c>
      <c r="C37" s="16"/>
      <c r="D37" s="39">
        <f>D35+D36</f>
        <v>0</v>
      </c>
      <c r="E37" s="18"/>
      <c r="F37" s="12">
        <f>F35+F36</f>
        <v>-1113</v>
      </c>
      <c r="G37" s="16"/>
      <c r="H37" s="39">
        <f>H35+H36</f>
        <v>-2.5599999999999996</v>
      </c>
      <c r="I37" s="13"/>
    </row>
    <row r="38" spans="1:9" ht="8.1" customHeight="1" x14ac:dyDescent="0.25">
      <c r="A38" s="19"/>
      <c r="B38" s="16"/>
      <c r="C38" s="16"/>
      <c r="D38" s="20"/>
      <c r="E38" s="18"/>
      <c r="F38" s="16"/>
      <c r="G38" s="16"/>
      <c r="H38" s="20"/>
      <c r="I38" s="13"/>
    </row>
    <row r="39" spans="1:9" ht="30" x14ac:dyDescent="0.25">
      <c r="A39" s="19" t="s">
        <v>30</v>
      </c>
      <c r="B39" s="33">
        <f>B30+B35</f>
        <v>475</v>
      </c>
      <c r="C39" s="16"/>
      <c r="D39" s="17">
        <f>D30+D35</f>
        <v>1.0900000000000001</v>
      </c>
      <c r="E39" s="18"/>
      <c r="F39" s="33">
        <f>F30+F35</f>
        <v>432</v>
      </c>
      <c r="G39" s="16"/>
      <c r="H39" s="17">
        <f>H30+H35</f>
        <v>0.98999999999999977</v>
      </c>
      <c r="I39" s="13"/>
    </row>
    <row r="40" spans="1:9" x14ac:dyDescent="0.25">
      <c r="A40" s="19" t="s">
        <v>31</v>
      </c>
      <c r="B40" s="12">
        <f>B31+B36</f>
        <v>223</v>
      </c>
      <c r="C40" s="16"/>
      <c r="D40" s="39">
        <f>D31+D36</f>
        <v>0.51</v>
      </c>
      <c r="E40" s="18"/>
      <c r="F40" s="12">
        <f>F31+F36</f>
        <v>161</v>
      </c>
      <c r="G40" s="16"/>
      <c r="H40" s="39">
        <f>H31+H36</f>
        <v>0.38000000000000012</v>
      </c>
      <c r="I40" s="13"/>
    </row>
    <row r="41" spans="1:9" ht="32.25" thickBot="1" x14ac:dyDescent="0.3">
      <c r="A41" s="43" t="s">
        <v>32</v>
      </c>
      <c r="B41" s="46">
        <f>B39+B40</f>
        <v>698</v>
      </c>
      <c r="C41" s="16"/>
      <c r="D41" s="47">
        <f>D39+D40</f>
        <v>1.6</v>
      </c>
      <c r="E41" s="23"/>
      <c r="F41" s="46">
        <f>F39+F40</f>
        <v>593</v>
      </c>
      <c r="G41" s="16"/>
      <c r="H41" s="47">
        <f>H39+H40</f>
        <v>1.3699999999999999</v>
      </c>
      <c r="I41" s="13"/>
    </row>
    <row r="42" spans="1:9" ht="8.1" customHeight="1" thickTop="1" x14ac:dyDescent="0.25">
      <c r="A42" s="48"/>
      <c r="B42" s="49"/>
      <c r="C42" s="16"/>
      <c r="D42" s="50"/>
      <c r="E42" s="23"/>
      <c r="F42" s="49"/>
      <c r="G42" s="16"/>
      <c r="H42" s="50"/>
      <c r="I42" s="13"/>
    </row>
    <row r="43" spans="1:9" x14ac:dyDescent="0.25">
      <c r="A43" s="51" t="s">
        <v>33</v>
      </c>
      <c r="B43" s="23"/>
      <c r="C43" s="23"/>
      <c r="D43" s="23"/>
      <c r="E43" s="23"/>
      <c r="F43" s="16"/>
      <c r="G43" s="16"/>
      <c r="H43" s="16"/>
      <c r="I43" s="13"/>
    </row>
    <row r="44" spans="1:9" x14ac:dyDescent="0.25">
      <c r="A44" s="51" t="s">
        <v>34</v>
      </c>
      <c r="B44" s="23"/>
      <c r="C44" s="23"/>
      <c r="D44" s="23"/>
      <c r="E44" s="23"/>
      <c r="F44" s="16"/>
      <c r="G44" s="16"/>
      <c r="H44" s="16"/>
      <c r="I44" s="13"/>
    </row>
    <row r="45" spans="1:9" x14ac:dyDescent="0.25">
      <c r="A45" s="51" t="s">
        <v>35</v>
      </c>
      <c r="B45" s="23"/>
      <c r="C45" s="23"/>
      <c r="D45" s="23"/>
      <c r="E45" s="23"/>
      <c r="F45" s="16"/>
      <c r="G45" s="16"/>
      <c r="H45" s="16"/>
      <c r="I45" s="13"/>
    </row>
    <row r="46" spans="1:9" x14ac:dyDescent="0.25">
      <c r="A46" s="51" t="s">
        <v>36</v>
      </c>
      <c r="F46" s="12"/>
      <c r="G46" s="12"/>
      <c r="H46" s="12"/>
      <c r="I46" s="13"/>
    </row>
    <row r="47" spans="1:9" x14ac:dyDescent="0.25">
      <c r="A47" s="51" t="s">
        <v>37</v>
      </c>
      <c r="F47" s="12"/>
      <c r="G47" s="12"/>
      <c r="H47" s="12"/>
      <c r="I47" s="13"/>
    </row>
    <row r="48" spans="1:9" x14ac:dyDescent="0.25">
      <c r="A48" s="52" t="s">
        <v>44</v>
      </c>
    </row>
    <row r="49" spans="1:1" x14ac:dyDescent="0.25">
      <c r="A49" s="52" t="s">
        <v>45</v>
      </c>
    </row>
  </sheetData>
  <mergeCells count="3">
    <mergeCell ref="A1:O1"/>
    <mergeCell ref="B3:D3"/>
    <mergeCell ref="F3:H3"/>
  </mergeCells>
  <pageMargins left="0.75" right="0.75" top="0.75" bottom="0.5" header="0.3" footer="0.3"/>
  <pageSetup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30e7b0-d41f-404a-b1f2-cee6bbf8960b"/>
    <Date xmlns="a41f6e28-2fc9-4cb4-b1b7-fb909b15998e" xsi:nil="true"/>
    <PublishingExpirationDate xmlns="http://schemas.microsoft.com/sharepoint/v3" xsi:nil="true"/>
    <PublishingStartDate xmlns="http://schemas.microsoft.com/sharepoint/v3" xsi:nil="true"/>
    <Region xmlns="a41f6e28-2fc9-4cb4-b1b7-fb909b15998e">
      <Value>Midwest</Value>
    </Reg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45257A5C7AFF4B8DBB9EF0E5D0FB4D" ma:contentTypeVersion="14" ma:contentTypeDescription="Create a new document." ma:contentTypeScope="" ma:versionID="4f3391dfc174a50d42c4ec1fe188fca5">
  <xsd:schema xmlns:xsd="http://www.w3.org/2001/XMLSchema" xmlns:xs="http://www.w3.org/2001/XMLSchema" xmlns:p="http://schemas.microsoft.com/office/2006/metadata/properties" xmlns:ns1="http://schemas.microsoft.com/sharepoint/v3" xmlns:ns2="8630e7b0-d41f-404a-b1f2-cee6bbf8960b" xmlns:ns3="a41f6e28-2fc9-4cb4-b1b7-fb909b15998e" xmlns:ns4="5f82bcb7-d4b4-4544-9ecb-aa678fc714bf" targetNamespace="http://schemas.microsoft.com/office/2006/metadata/properties" ma:root="true" ma:fieldsID="aef93d12ed6cf9ac37f7a744039b64e0" ns1:_="" ns2:_="" ns3:_="" ns4:_="">
    <xsd:import namespace="http://schemas.microsoft.com/sharepoint/v3"/>
    <xsd:import namespace="8630e7b0-d41f-404a-b1f2-cee6bbf8960b"/>
    <xsd:import namespace="a41f6e28-2fc9-4cb4-b1b7-fb909b15998e"/>
    <xsd:import namespace="5f82bcb7-d4b4-4544-9ecb-aa678fc714b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  <xsd:element ref="ns3:Date" minOccurs="0"/>
                <xsd:element ref="ns4:SharedWithUsers" minOccurs="0"/>
                <xsd:element ref="ns4:SharedWithDetails" minOccurs="0"/>
                <xsd:element ref="ns3:Reg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0e7b0-d41f-404a-b1f2-cee6bbf8960b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57e0f77-af7f-4a5a-9f8a-2e88d5086882}" ma:internalName="TaxCatchAll" ma:showField="CatchAllData" ma:web="8630e7b0-d41f-404a-b1f2-cee6bbf89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6e28-2fc9-4cb4-b1b7-fb909b15998e" elementFormDefault="qualified">
    <xsd:import namespace="http://schemas.microsoft.com/office/2006/documentManagement/types"/>
    <xsd:import namespace="http://schemas.microsoft.com/office/infopath/2007/PartnerControls"/>
    <xsd:element name="Date" ma:index="12" nillable="true" ma:displayName="Date" ma:default="[today]" ma:format="DateOnly" ma:internalName="Date">
      <xsd:simpleType>
        <xsd:restriction base="dms:DateTime"/>
      </xsd:simpleType>
    </xsd:element>
    <xsd:element name="Region" ma:index="15" nillable="true" ma:displayName="Region" ma:default="Midwest" ma:internalName="Reg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idwest"/>
                    <xsd:enumeration value="SGO"/>
                    <xsd:enumeration value="MN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bcb7-d4b4-4544-9ecb-aa678fc714b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41334-2C95-4136-ACFA-37A31F0CF3AD}"/>
</file>

<file path=customXml/itemProps2.xml><?xml version="1.0" encoding="utf-8"?>
<ds:datastoreItem xmlns:ds="http://schemas.openxmlformats.org/officeDocument/2006/customXml" ds:itemID="{8FB1F44D-CC96-4DDF-9108-05F8A1B5DDC2}"/>
</file>

<file path=customXml/itemProps3.xml><?xml version="1.0" encoding="utf-8"?>
<ds:datastoreItem xmlns:ds="http://schemas.openxmlformats.org/officeDocument/2006/customXml" ds:itemID="{C3480A72-1862-443E-B59E-3CC5013362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Qtr vs Prior Year</vt:lpstr>
      <vt:lpstr>YTD vs Prior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John R</dc:creator>
  <cp:lastModifiedBy>Murphy, John R</cp:lastModifiedBy>
  <dcterms:created xsi:type="dcterms:W3CDTF">2019-02-27T21:43:19Z</dcterms:created>
  <dcterms:modified xsi:type="dcterms:W3CDTF">2019-02-27T21:49:18Z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0x0101000A45257A5C7AFF4B8DBB9EF0E5D0FB4D</vt:lpwstr>
  </property>
</Properties>
</file>